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Дальняя 7 4 кат" sheetId="1" r:id="rId1"/>
  </sheets>
  <externalReferences>
    <externalReference r:id="rId2"/>
  </externalReferences>
  <definedNames>
    <definedName name="_xlnm.Print_Area" localSheetId="0">'Дальняя 7 4 кат'!$A$1:$G$95</definedName>
  </definedNames>
  <calcPr calcId="125725"/>
</workbook>
</file>

<file path=xl/calcChain.xml><?xml version="1.0" encoding="utf-8"?>
<calcChain xmlns="http://schemas.openxmlformats.org/spreadsheetml/2006/main">
  <c r="E84" i="1"/>
  <c r="D79"/>
  <c r="D64"/>
  <c r="D63"/>
  <c r="D62" s="1"/>
  <c r="D42" s="1"/>
  <c r="E39"/>
  <c r="D54" s="1"/>
  <c r="C32"/>
  <c r="C33" s="1"/>
  <c r="E85" s="1"/>
  <c r="F26"/>
  <c r="E26"/>
  <c r="G25"/>
  <c r="F25"/>
  <c r="E25"/>
  <c r="G24"/>
  <c r="F24"/>
  <c r="E24"/>
  <c r="F23"/>
  <c r="E23"/>
  <c r="D60" l="1"/>
</calcChain>
</file>

<file path=xl/sharedStrings.xml><?xml version="1.0" encoding="utf-8"?>
<sst xmlns="http://schemas.openxmlformats.org/spreadsheetml/2006/main" count="125" uniqueCount="104">
  <si>
    <t>О Т Ч Е Т  о  выполнении договора управления</t>
  </si>
  <si>
    <t>ОАО "ДК Нижегородского района"</t>
  </si>
  <si>
    <t>за 2016 год</t>
  </si>
  <si>
    <t>ул.Дальняя дом № 7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</si>
  <si>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</si>
  <si>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</si>
  <si>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</si>
  <si>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</si>
  <si>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</si>
  <si>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</si>
  <si>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</si>
  <si>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</si>
  <si>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</si>
  <si>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23.01.2012г.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</si>
  <si>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</si>
  <si>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</si>
  <si>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</si>
  <si>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</si>
  <si>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</si>
  <si>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</si>
  <si>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</si>
  <si>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</si>
  <si>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</si>
  <si>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</si>
  <si>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</si>
  <si>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</si>
  <si>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</si>
  <si>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</si>
  <si>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</si>
  <si>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</si>
  <si>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</si>
  <si>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</si>
  <si>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</si>
  <si>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</si>
  <si>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</si>
  <si>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</si>
  <si>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</si>
  <si>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</si>
  <si>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</si>
  <si>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</si>
  <si>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нет в 2016 г.</t>
  </si>
  <si>
    <t>№ 1034КО от 30.10.2013</t>
  </si>
  <si>
    <t>ПАО "Ростелеком"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</si>
  <si>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</si>
  <si>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</si>
  <si>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</si>
  <si>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</si>
  <si>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</si>
  <si>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</si>
  <si>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</si>
  <si>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</si>
  <si>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</si>
  <si>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</si>
  <si>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</si>
  <si>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</si>
  <si>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</si>
  <si>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</si>
  <si>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</si>
  <si>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</si>
  <si>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</si>
  <si>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</si>
  <si>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</si>
  <si>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</si>
  <si>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</si>
  <si>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</si>
  <si>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</si>
  <si>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</si>
  <si>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</si>
  <si>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</si>
  <si>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</si>
  <si>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</si>
  <si>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</si>
  <si>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</si>
  <si>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</si>
  <si>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</si>
  <si>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</si>
  <si>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</si>
  <si>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</si>
  <si>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</si>
  <si>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</si>
  <si>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</si>
  <si>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</si>
  <si>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</si>
  <si>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</si>
  <si>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</si>
  <si>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Установка дверей</t>
  </si>
  <si>
    <t>Январь 2016 г.</t>
  </si>
  <si>
    <t>ЛЮКС</t>
  </si>
  <si>
    <t>Ремонт системы ХВС</t>
  </si>
  <si>
    <t>Апрель 2016 г.</t>
  </si>
  <si>
    <t>НЭК-НН</t>
  </si>
  <si>
    <t>Ремонт системы водоотведения</t>
  </si>
  <si>
    <t>Май 2016 г.</t>
  </si>
  <si>
    <t>Сентябрь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</si>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</sst>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17" fillId="0" borderId="12" xfId="0" applyFont="1" applyFill="1" applyBorder="1" applyAlignment="1">
      <alignment horizontal="justify" vertical="top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justify" vertical="top"/>
    </xf>
    <xf numFmtId="164" fontId="18" fillId="0" borderId="20" xfId="0" applyNumberFormat="1" applyFont="1" applyFill="1" applyBorder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5" fillId="0" borderId="22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1" fillId="0" borderId="25" xfId="0" applyFont="1" applyFill="1" applyBorder="1" applyAlignment="1">
      <alignment horizontal="left" vertical="top"/>
    </xf>
    <xf numFmtId="0" fontId="21" fillId="0" borderId="27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31" xfId="0" applyFont="1" applyFill="1" applyBorder="1" applyAlignment="1">
      <alignment horizontal="justify" vertical="top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164" fontId="23" fillId="0" borderId="11" xfId="1" applyFont="1" applyFill="1" applyBorder="1" applyAlignment="1">
      <alignment horizontal="center" vertical="center"/>
    </xf>
    <xf numFmtId="164" fontId="23" fillId="0" borderId="30" xfId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3" fillId="0" borderId="3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4" fontId="24" fillId="0" borderId="37" xfId="0" applyNumberFormat="1" applyFont="1" applyFill="1" applyBorder="1" applyAlignment="1">
      <alignment horizontal="center"/>
    </xf>
    <xf numFmtId="164" fontId="24" fillId="0" borderId="38" xfId="0" applyNumberFormat="1" applyFont="1" applyFill="1" applyBorder="1" applyAlignment="1">
      <alignment horizontal="center"/>
    </xf>
    <xf numFmtId="0" fontId="16" fillId="0" borderId="0" xfId="0" applyFont="1" applyFill="1"/>
    <xf numFmtId="164" fontId="3" fillId="0" borderId="0" xfId="1" applyFont="1" applyFill="1"/>
    <xf numFmtId="164" fontId="3" fillId="0" borderId="2" xfId="1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40" xfId="0" applyFont="1" applyFill="1" applyBorder="1" applyAlignment="1">
      <alignment horizontal="justify" vertical="center"/>
    </xf>
    <xf numFmtId="164" fontId="3" fillId="0" borderId="7" xfId="1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/>
    </xf>
    <xf numFmtId="0" fontId="3" fillId="0" borderId="41" xfId="0" applyFont="1" applyFill="1" applyBorder="1" applyAlignment="1">
      <alignment vertical="top"/>
    </xf>
    <xf numFmtId="0" fontId="3" fillId="0" borderId="42" xfId="0" applyFont="1" applyFill="1" applyBorder="1" applyAlignment="1">
      <alignment horizontal="justify" vertical="top"/>
    </xf>
    <xf numFmtId="164" fontId="3" fillId="0" borderId="42" xfId="1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top"/>
    </xf>
    <xf numFmtId="0" fontId="3" fillId="0" borderId="2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19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5"/>
  <sheetViews>
    <sheetView tabSelected="1" view="pageBreakPreview" zoomScaleNormal="100" zoomScaleSheetLayoutView="100" workbookViewId="0">
      <selection sqref="A1:G1048576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28515625" style="2" customWidth="1"/>
    <col min="4" max="4" width="13.5703125" style="2" customWidth="1"/>
    <col min="5" max="5" width="22.5703125" style="2" customWidth="1"/>
    <col min="6" max="6" width="16" style="2" bestFit="1" customWidth="1"/>
    <col min="7" max="7" width="18.5703125" style="2" customWidth="1"/>
    <col min="8" max="8" width="9.140625" style="2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1964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1587.82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/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367257.15</v>
      </c>
      <c r="C23" s="36">
        <v>379399.41455225972</v>
      </c>
      <c r="D23" s="36">
        <v>245441.30000000005</v>
      </c>
      <c r="E23" s="37">
        <f>B23-C23</f>
        <v>-12142.264552259701</v>
      </c>
      <c r="F23" s="37">
        <f>D23+B23-C23</f>
        <v>233299.03544774035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98414.59</v>
      </c>
      <c r="C24" s="40">
        <v>101838.66</v>
      </c>
      <c r="D24" s="40">
        <v>60141.610000000015</v>
      </c>
      <c r="E24" s="40">
        <f t="shared" ref="E24:E26" si="0">B24-C24</f>
        <v>-3424.070000000007</v>
      </c>
      <c r="F24" s="40">
        <f>D24+B24-C24</f>
        <v>56717.540000000008</v>
      </c>
      <c r="G24" s="41">
        <f>C24-D73</f>
        <v>44574.41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0</v>
      </c>
      <c r="C25" s="40">
        <v>4688.96</v>
      </c>
      <c r="D25" s="40">
        <v>7065.5499999999938</v>
      </c>
      <c r="E25" s="40">
        <f t="shared" si="0"/>
        <v>-4688.96</v>
      </c>
      <c r="F25" s="40">
        <f>D25+B25-C25</f>
        <v>2376.5899999999938</v>
      </c>
      <c r="G25" s="41">
        <f>C25-D79</f>
        <v>4688.96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31789.81</v>
      </c>
      <c r="C26" s="43">
        <v>32840.845447740285</v>
      </c>
      <c r="D26" s="43">
        <v>16166.160000000003</v>
      </c>
      <c r="E26" s="43">
        <f t="shared" si="0"/>
        <v>-1051.0354477402834</v>
      </c>
      <c r="F26" s="43">
        <f>D26+B26-C26</f>
        <v>15115.124552259716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 hidden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 hidden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idden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 hidden="1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61" t="s">
        <v>40</v>
      </c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5" customFormat="1" ht="12.75" hidden="1">
      <c r="A32" s="62" t="s">
        <v>41</v>
      </c>
      <c r="B32" s="62" t="s">
        <v>42</v>
      </c>
      <c r="C32" s="63">
        <f>3*205*9</f>
        <v>5535</v>
      </c>
      <c r="D32" s="63">
        <v>0</v>
      </c>
      <c r="E32" s="63">
        <v>0</v>
      </c>
      <c r="F32" s="64"/>
      <c r="G32" s="64"/>
      <c r="H32" s="64"/>
      <c r="I32" s="26"/>
      <c r="J32" s="27"/>
      <c r="K32" s="27"/>
      <c r="L32" s="28"/>
      <c r="M32" s="29"/>
      <c r="N32" s="29"/>
      <c r="O32" s="27"/>
      <c r="P32" s="27"/>
    </row>
    <row r="33" spans="1:16" s="65" customFormat="1" ht="17.25" hidden="1" thickBot="1">
      <c r="A33" s="66" t="s">
        <v>43</v>
      </c>
      <c r="B33" s="67"/>
      <c r="C33" s="68">
        <f>C32</f>
        <v>5535</v>
      </c>
      <c r="D33" s="69"/>
      <c r="E33" s="70"/>
      <c r="F33" s="64"/>
      <c r="G33" s="64"/>
      <c r="H33" s="64"/>
      <c r="I33" s="64"/>
      <c r="L33" s="71"/>
      <c r="M33" s="72"/>
      <c r="N33" s="72"/>
    </row>
    <row r="34" spans="1:16" s="65" customFormat="1" ht="12.75">
      <c r="A34" s="73"/>
      <c r="B34" s="74"/>
      <c r="C34" s="74"/>
      <c r="D34" s="74"/>
      <c r="E34" s="75"/>
      <c r="F34" s="64"/>
      <c r="G34" s="64"/>
      <c r="H34" s="64"/>
      <c r="I34" s="26"/>
      <c r="J34" s="27"/>
      <c r="K34" s="27"/>
      <c r="L34" s="28"/>
      <c r="M34" s="29"/>
      <c r="N34" s="29"/>
      <c r="O34" s="27"/>
      <c r="P34" s="27"/>
    </row>
    <row r="35" spans="1:16" s="30" customFormat="1" ht="20.25">
      <c r="A35" s="76" t="s">
        <v>44</v>
      </c>
      <c r="B35" s="76"/>
      <c r="C35" s="76"/>
      <c r="D35" s="76"/>
      <c r="E35" s="76"/>
      <c r="F35" s="76"/>
      <c r="G35" s="76"/>
      <c r="H35" s="25"/>
      <c r="I35" s="26"/>
      <c r="J35" s="27"/>
      <c r="K35" s="27"/>
      <c r="L35" s="28"/>
      <c r="M35" s="29"/>
      <c r="N35" s="29"/>
      <c r="O35" s="27"/>
      <c r="P35" s="27"/>
    </row>
    <row r="36" spans="1:16" s="30" customFormat="1">
      <c r="A36" s="25"/>
      <c r="B36" s="25"/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 ht="46.5" customHeight="1">
      <c r="A37" s="77" t="s">
        <v>45</v>
      </c>
      <c r="B37" s="77"/>
      <c r="C37" s="77"/>
      <c r="D37" s="77"/>
      <c r="E37" s="77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17.25" thickBot="1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78" t="s">
        <v>46</v>
      </c>
      <c r="B39" s="78"/>
      <c r="C39" s="78"/>
      <c r="D39" s="78"/>
      <c r="E39" s="79">
        <f>B23+B26</f>
        <v>399046.96</v>
      </c>
      <c r="F39" s="25"/>
      <c r="G39" s="49"/>
      <c r="H39" s="25"/>
      <c r="I39" s="26"/>
      <c r="J39" s="80"/>
      <c r="K39" s="27"/>
      <c r="L39" s="28"/>
      <c r="M39" s="29"/>
      <c r="N39" s="29"/>
      <c r="O39" s="27"/>
      <c r="P39" s="27"/>
    </row>
    <row r="40" spans="1:16" s="30" customFormat="1" ht="17.25" thickBot="1">
      <c r="A40" s="81"/>
      <c r="B40" s="81"/>
      <c r="C40" s="81"/>
      <c r="D40" s="81"/>
      <c r="E40" s="81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82" t="s">
        <v>47</v>
      </c>
      <c r="B41" s="83"/>
      <c r="C41" s="84"/>
      <c r="D41" s="85" t="s">
        <v>48</v>
      </c>
      <c r="E41" s="86" t="s">
        <v>49</v>
      </c>
      <c r="F41" s="25"/>
      <c r="G41" s="25"/>
      <c r="H41" s="25"/>
      <c r="L41" s="87"/>
      <c r="M41" s="88"/>
      <c r="N41" s="88"/>
    </row>
    <row r="42" spans="1:16" s="30" customFormat="1" ht="17.25" thickBot="1">
      <c r="A42" s="89" t="s">
        <v>50</v>
      </c>
      <c r="B42" s="90"/>
      <c r="C42" s="90"/>
      <c r="D42" s="91">
        <f>(E39-D62)*'[1]% для расчета 2016'!G7/100</f>
        <v>144024.48863878124</v>
      </c>
      <c r="E42" s="92"/>
      <c r="F42" s="25"/>
      <c r="G42" s="49"/>
      <c r="H42" s="25"/>
      <c r="L42" s="87"/>
      <c r="M42" s="88"/>
      <c r="N42" s="88"/>
    </row>
    <row r="43" spans="1:16" s="30" customFormat="1" ht="72" customHeight="1">
      <c r="A43" s="93" t="s">
        <v>51</v>
      </c>
      <c r="B43" s="94"/>
      <c r="C43" s="94"/>
      <c r="D43" s="95" t="s">
        <v>52</v>
      </c>
      <c r="E43" s="96"/>
      <c r="F43" s="25"/>
      <c r="G43" s="25"/>
      <c r="H43" s="25"/>
      <c r="L43" s="87"/>
      <c r="M43" s="88"/>
      <c r="N43" s="88"/>
    </row>
    <row r="44" spans="1:16" s="30" customFormat="1" ht="51" customHeight="1">
      <c r="A44" s="97" t="s">
        <v>53</v>
      </c>
      <c r="B44" s="98"/>
      <c r="C44" s="99"/>
      <c r="D44" s="95" t="s">
        <v>52</v>
      </c>
      <c r="E44" s="96"/>
      <c r="F44" s="25"/>
      <c r="G44" s="25"/>
      <c r="H44" s="25"/>
      <c r="L44" s="87"/>
      <c r="M44" s="88"/>
      <c r="N44" s="88"/>
    </row>
    <row r="45" spans="1:16" s="30" customFormat="1" ht="53.25" customHeight="1">
      <c r="A45" s="97" t="s">
        <v>54</v>
      </c>
      <c r="B45" s="98"/>
      <c r="C45" s="99"/>
      <c r="D45" s="95" t="s">
        <v>52</v>
      </c>
      <c r="E45" s="96"/>
      <c r="F45" s="25"/>
      <c r="G45" s="25"/>
      <c r="H45" s="25"/>
      <c r="L45" s="87"/>
      <c r="M45" s="88"/>
      <c r="N45" s="88"/>
    </row>
    <row r="46" spans="1:16" s="30" customFormat="1" ht="57" customHeight="1">
      <c r="A46" s="100" t="s">
        <v>55</v>
      </c>
      <c r="B46" s="101"/>
      <c r="C46" s="101"/>
      <c r="D46" s="97" t="s">
        <v>56</v>
      </c>
      <c r="E46" s="102"/>
      <c r="F46" s="25"/>
      <c r="G46" s="25"/>
      <c r="H46" s="25"/>
      <c r="L46" s="87"/>
      <c r="M46" s="88"/>
      <c r="N46" s="88"/>
    </row>
    <row r="47" spans="1:16" s="30" customFormat="1" ht="33.75" customHeight="1">
      <c r="A47" s="100" t="s">
        <v>57</v>
      </c>
      <c r="B47" s="101"/>
      <c r="C47" s="101"/>
      <c r="D47" s="95" t="s">
        <v>58</v>
      </c>
      <c r="E47" s="96"/>
      <c r="F47" s="25"/>
      <c r="G47" s="25"/>
      <c r="H47" s="25"/>
      <c r="L47" s="87"/>
      <c r="M47" s="88"/>
      <c r="N47" s="88"/>
    </row>
    <row r="48" spans="1:16" s="30" customFormat="1" ht="54" customHeight="1">
      <c r="A48" s="103" t="s">
        <v>59</v>
      </c>
      <c r="B48" s="104"/>
      <c r="C48" s="104"/>
      <c r="D48" s="95" t="s">
        <v>52</v>
      </c>
      <c r="E48" s="96"/>
      <c r="F48" s="25"/>
      <c r="G48" s="25"/>
      <c r="H48" s="25"/>
      <c r="L48" s="87"/>
      <c r="M48" s="88"/>
      <c r="N48" s="88"/>
    </row>
    <row r="49" spans="1:16" s="30" customFormat="1" ht="49.5" customHeight="1">
      <c r="A49" s="103" t="s">
        <v>60</v>
      </c>
      <c r="B49" s="104"/>
      <c r="C49" s="104"/>
      <c r="D49" s="95" t="s">
        <v>52</v>
      </c>
      <c r="E49" s="96"/>
      <c r="F49" s="25"/>
      <c r="G49" s="25"/>
      <c r="H49" s="25"/>
      <c r="L49" s="87"/>
      <c r="M49" s="88"/>
      <c r="N49" s="88"/>
    </row>
    <row r="50" spans="1:16" s="30" customFormat="1" ht="31.5" customHeight="1">
      <c r="A50" s="103" t="s">
        <v>61</v>
      </c>
      <c r="B50" s="104"/>
      <c r="C50" s="104"/>
      <c r="D50" s="97" t="s">
        <v>62</v>
      </c>
      <c r="E50" s="102"/>
      <c r="F50" s="25"/>
      <c r="G50" s="25"/>
      <c r="H50" s="25"/>
      <c r="L50" s="87"/>
      <c r="M50" s="88"/>
      <c r="N50" s="88"/>
    </row>
    <row r="51" spans="1:16" s="30" customFormat="1" ht="16.5" customHeight="1">
      <c r="A51" s="105" t="s">
        <v>63</v>
      </c>
      <c r="B51" s="106"/>
      <c r="C51" s="107"/>
      <c r="D51" s="95" t="s">
        <v>52</v>
      </c>
      <c r="E51" s="96"/>
      <c r="F51" s="25"/>
      <c r="G51" s="25"/>
      <c r="H51" s="25"/>
      <c r="L51" s="87"/>
      <c r="M51" s="88"/>
      <c r="N51" s="88"/>
    </row>
    <row r="52" spans="1:16" s="30" customFormat="1" ht="35.25" customHeight="1">
      <c r="A52" s="98" t="s">
        <v>64</v>
      </c>
      <c r="B52" s="98"/>
      <c r="C52" s="99"/>
      <c r="D52" s="95" t="s">
        <v>52</v>
      </c>
      <c r="E52" s="96"/>
      <c r="F52" s="25"/>
      <c r="G52" s="25"/>
      <c r="H52" s="25"/>
      <c r="L52" s="87"/>
      <c r="M52" s="88"/>
      <c r="N52" s="88"/>
    </row>
    <row r="53" spans="1:16" s="30" customFormat="1">
      <c r="A53" s="108" t="s">
        <v>65</v>
      </c>
      <c r="B53" s="109"/>
      <c r="C53" s="109"/>
      <c r="D53" s="95" t="s">
        <v>66</v>
      </c>
      <c r="E53" s="96"/>
      <c r="F53" s="25"/>
      <c r="G53" s="25"/>
      <c r="H53" s="25"/>
      <c r="L53" s="87"/>
      <c r="M53" s="88"/>
      <c r="N53" s="88"/>
    </row>
    <row r="54" spans="1:16" s="30" customFormat="1">
      <c r="A54" s="100" t="s">
        <v>67</v>
      </c>
      <c r="B54" s="101"/>
      <c r="C54" s="101"/>
      <c r="D54" s="110">
        <f>(E39-D62)*'[1]% для расчета 2016'!G8/100</f>
        <v>192337.86130581822</v>
      </c>
      <c r="E54" s="111"/>
      <c r="F54" s="25"/>
      <c r="G54" s="25"/>
      <c r="H54" s="25"/>
      <c r="L54" s="87"/>
      <c r="M54" s="88"/>
      <c r="N54" s="88"/>
    </row>
    <row r="55" spans="1:16" s="30" customFormat="1" ht="16.5" customHeight="1">
      <c r="A55" s="112" t="s">
        <v>68</v>
      </c>
      <c r="B55" s="113"/>
      <c r="C55" s="113"/>
      <c r="D55" s="95" t="s">
        <v>69</v>
      </c>
      <c r="E55" s="96"/>
      <c r="F55" s="25"/>
      <c r="G55" s="25"/>
      <c r="H55" s="25"/>
      <c r="L55" s="87"/>
      <c r="M55" s="88"/>
      <c r="N55" s="88"/>
    </row>
    <row r="56" spans="1:16" s="30" customFormat="1" ht="60.75" customHeight="1">
      <c r="A56" s="114"/>
      <c r="B56" s="115"/>
      <c r="C56" s="115"/>
      <c r="D56" s="95"/>
      <c r="E56" s="96"/>
      <c r="F56" s="25"/>
      <c r="G56" s="25"/>
      <c r="H56" s="25"/>
      <c r="L56" s="87"/>
      <c r="M56" s="88"/>
      <c r="N56" s="88"/>
    </row>
    <row r="57" spans="1:16" s="30" customFormat="1" ht="60.75" customHeight="1">
      <c r="A57" s="98" t="s">
        <v>70</v>
      </c>
      <c r="B57" s="98"/>
      <c r="C57" s="99"/>
      <c r="D57" s="97" t="s">
        <v>71</v>
      </c>
      <c r="E57" s="102"/>
      <c r="F57" s="25"/>
      <c r="G57" s="25"/>
      <c r="H57" s="25"/>
      <c r="L57" s="87"/>
      <c r="M57" s="88"/>
      <c r="N57" s="88"/>
    </row>
    <row r="58" spans="1:16" s="30" customFormat="1" ht="16.5" customHeight="1">
      <c r="A58" s="108" t="s">
        <v>72</v>
      </c>
      <c r="B58" s="109"/>
      <c r="C58" s="109"/>
      <c r="D58" s="97" t="s">
        <v>71</v>
      </c>
      <c r="E58" s="102"/>
      <c r="F58" s="25"/>
      <c r="G58" s="25"/>
      <c r="H58" s="25"/>
      <c r="L58" s="87"/>
      <c r="M58" s="88"/>
      <c r="N58" s="88"/>
    </row>
    <row r="59" spans="1:16" s="30" customFormat="1" ht="58.5" customHeight="1">
      <c r="A59" s="100" t="s">
        <v>73</v>
      </c>
      <c r="B59" s="101"/>
      <c r="C59" s="101"/>
      <c r="D59" s="97" t="s">
        <v>71</v>
      </c>
      <c r="E59" s="102"/>
      <c r="F59" s="25"/>
      <c r="G59" s="25"/>
      <c r="H59" s="25"/>
      <c r="L59" s="87"/>
      <c r="M59" s="88"/>
      <c r="N59" s="88"/>
    </row>
    <row r="60" spans="1:16" s="30" customFormat="1" ht="22.5" customHeight="1">
      <c r="A60" s="108" t="s">
        <v>74</v>
      </c>
      <c r="B60" s="109"/>
      <c r="C60" s="109"/>
      <c r="D60" s="110">
        <f>(E39-D62)*'[1]% для расчета 2016'!G6/100</f>
        <v>22129.194795400588</v>
      </c>
      <c r="E60" s="111"/>
      <c r="F60" s="25"/>
      <c r="G60" s="25"/>
      <c r="H60" s="25"/>
      <c r="L60" s="87"/>
      <c r="M60" s="88"/>
      <c r="N60" s="88"/>
    </row>
    <row r="61" spans="1:16" s="30" customFormat="1" ht="53.25" customHeight="1">
      <c r="A61" s="100" t="s">
        <v>75</v>
      </c>
      <c r="B61" s="101"/>
      <c r="C61" s="101"/>
      <c r="D61" s="97" t="s">
        <v>76</v>
      </c>
      <c r="E61" s="102"/>
      <c r="F61" s="25"/>
      <c r="G61" s="25"/>
      <c r="H61" s="25"/>
      <c r="L61" s="87"/>
      <c r="M61" s="88"/>
      <c r="N61" s="88"/>
    </row>
    <row r="62" spans="1:16" ht="17.25" thickBot="1">
      <c r="A62" s="116" t="s">
        <v>77</v>
      </c>
      <c r="B62" s="117"/>
      <c r="C62" s="117"/>
      <c r="D62" s="118">
        <f>D63+D64</f>
        <v>40555.415260000002</v>
      </c>
      <c r="E62" s="119"/>
      <c r="I62" s="2"/>
      <c r="J62" s="2"/>
      <c r="K62" s="2"/>
      <c r="L62" s="120"/>
      <c r="M62" s="121"/>
      <c r="N62" s="121"/>
      <c r="O62" s="2"/>
      <c r="P62" s="2"/>
    </row>
    <row r="63" spans="1:16" s="30" customFormat="1" ht="39.75" customHeight="1">
      <c r="A63" s="93" t="s">
        <v>78</v>
      </c>
      <c r="B63" s="94"/>
      <c r="C63" s="94"/>
      <c r="D63" s="122">
        <f>(C23+C24+C25+C26)*1.8%</f>
        <v>9337.8218400000023</v>
      </c>
      <c r="E63" s="123" t="s">
        <v>79</v>
      </c>
      <c r="F63" s="25"/>
      <c r="G63" s="25"/>
      <c r="H63" s="25"/>
      <c r="L63" s="87"/>
      <c r="M63" s="88"/>
      <c r="N63" s="88"/>
    </row>
    <row r="64" spans="1:16" s="30" customFormat="1" ht="83.25" customHeight="1" thickBot="1">
      <c r="A64" s="124" t="s">
        <v>80</v>
      </c>
      <c r="B64" s="125"/>
      <c r="C64" s="125"/>
      <c r="D64" s="126">
        <f>B26*0.982</f>
        <v>31217.593420000001</v>
      </c>
      <c r="E64" s="127" t="s">
        <v>81</v>
      </c>
      <c r="F64" s="25"/>
      <c r="G64" s="25"/>
      <c r="H64" s="25"/>
      <c r="L64" s="87"/>
      <c r="M64" s="88"/>
      <c r="N64" s="88"/>
    </row>
    <row r="65" spans="1:16" s="30" customFormat="1">
      <c r="A65" s="48"/>
      <c r="B65" s="48"/>
      <c r="C65" s="128"/>
      <c r="D65" s="25"/>
      <c r="E65" s="25"/>
      <c r="F65" s="25"/>
      <c r="G65" s="25"/>
      <c r="H65" s="25"/>
      <c r="I65" s="27"/>
      <c r="J65" s="27"/>
      <c r="K65" s="27"/>
      <c r="L65" s="28"/>
      <c r="M65" s="29"/>
      <c r="N65" s="29"/>
      <c r="O65" s="27"/>
      <c r="P65" s="27"/>
    </row>
    <row r="66" spans="1:16" s="30" customFormat="1">
      <c r="A66" s="129" t="s">
        <v>82</v>
      </c>
      <c r="B66" s="129"/>
      <c r="C66" s="129"/>
      <c r="D66" s="129"/>
      <c r="E66" s="129"/>
      <c r="F66" s="129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 ht="17.25" thickBot="1">
      <c r="A67" s="25"/>
      <c r="B67" s="25"/>
      <c r="C67" s="25"/>
      <c r="D67" s="25"/>
      <c r="E67" s="25"/>
      <c r="F67" s="25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 ht="33.75" thickBot="1">
      <c r="A68" s="130" t="s">
        <v>47</v>
      </c>
      <c r="B68" s="131"/>
      <c r="C68" s="132" t="s">
        <v>83</v>
      </c>
      <c r="D68" s="132" t="s">
        <v>84</v>
      </c>
      <c r="E68" s="131" t="s">
        <v>49</v>
      </c>
      <c r="F68" s="133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 ht="17.25" thickBot="1">
      <c r="A69" s="134" t="s">
        <v>85</v>
      </c>
      <c r="B69" s="135"/>
      <c r="C69" s="136" t="s">
        <v>86</v>
      </c>
      <c r="D69" s="137">
        <v>44465.42</v>
      </c>
      <c r="E69" s="138" t="s">
        <v>87</v>
      </c>
      <c r="F69" s="139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17.25" thickBot="1">
      <c r="A70" s="134" t="s">
        <v>88</v>
      </c>
      <c r="B70" s="135"/>
      <c r="C70" s="136" t="s">
        <v>89</v>
      </c>
      <c r="D70" s="137">
        <v>7189.81</v>
      </c>
      <c r="E70" s="138" t="s">
        <v>90</v>
      </c>
      <c r="F70" s="139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140" t="s">
        <v>91</v>
      </c>
      <c r="B71" s="141"/>
      <c r="C71" s="136" t="s">
        <v>92</v>
      </c>
      <c r="D71" s="137">
        <v>2795.93</v>
      </c>
      <c r="E71" s="138" t="s">
        <v>90</v>
      </c>
      <c r="F71" s="142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18" customHeight="1" thickBot="1">
      <c r="A72" s="140" t="s">
        <v>91</v>
      </c>
      <c r="B72" s="141"/>
      <c r="C72" s="136" t="s">
        <v>93</v>
      </c>
      <c r="D72" s="137">
        <v>2813.09</v>
      </c>
      <c r="E72" s="138" t="s">
        <v>90</v>
      </c>
      <c r="F72" s="142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56" customFormat="1" ht="17.25" thickBot="1">
      <c r="A73" s="143" t="s">
        <v>43</v>
      </c>
      <c r="B73" s="144"/>
      <c r="C73" s="145"/>
      <c r="D73" s="146">
        <v>57264.25</v>
      </c>
      <c r="E73" s="147"/>
      <c r="F73" s="148"/>
      <c r="G73" s="51"/>
      <c r="H73" s="51"/>
      <c r="I73" s="52"/>
      <c r="J73" s="53"/>
      <c r="K73" s="53"/>
      <c r="L73" s="54"/>
      <c r="M73" s="55"/>
      <c r="N73" s="55"/>
      <c r="O73" s="53"/>
      <c r="P73" s="53"/>
    </row>
    <row r="74" spans="1:16" s="30" customFormat="1">
      <c r="A74" s="25"/>
      <c r="B74" s="25"/>
      <c r="C74" s="25"/>
      <c r="D74" s="25"/>
      <c r="E74" s="25"/>
      <c r="F74" s="25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29" t="s">
        <v>94</v>
      </c>
      <c r="B75" s="129"/>
      <c r="C75" s="129"/>
      <c r="D75" s="129"/>
      <c r="E75" s="129"/>
      <c r="F75" s="129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17.25" thickBot="1">
      <c r="A76" s="25"/>
      <c r="B76" s="25"/>
      <c r="C76" s="25"/>
      <c r="D76" s="25"/>
      <c r="E76" s="25"/>
      <c r="F76" s="2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33.75" thickBot="1">
      <c r="A77" s="130" t="s">
        <v>47</v>
      </c>
      <c r="B77" s="131"/>
      <c r="C77" s="132" t="s">
        <v>83</v>
      </c>
      <c r="D77" s="132" t="s">
        <v>84</v>
      </c>
      <c r="E77" s="149" t="s">
        <v>49</v>
      </c>
      <c r="F77" s="150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7.25" thickBot="1">
      <c r="A78" s="143" t="s">
        <v>95</v>
      </c>
      <c r="B78" s="144"/>
      <c r="C78" s="136"/>
      <c r="D78" s="137">
        <v>0</v>
      </c>
      <c r="E78" s="151"/>
      <c r="F78" s="152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56" customFormat="1" ht="17.25" thickBot="1">
      <c r="A79" s="143" t="s">
        <v>43</v>
      </c>
      <c r="B79" s="144"/>
      <c r="C79" s="145"/>
      <c r="D79" s="146">
        <f>SUM(D78)</f>
        <v>0</v>
      </c>
      <c r="E79" s="147"/>
      <c r="F79" s="148"/>
      <c r="G79" s="51"/>
      <c r="H79" s="51"/>
      <c r="I79" s="52"/>
      <c r="J79" s="53"/>
      <c r="K79" s="53"/>
      <c r="L79" s="54"/>
      <c r="M79" s="55"/>
      <c r="N79" s="55"/>
      <c r="O79" s="53"/>
      <c r="P79" s="53"/>
    </row>
    <row r="80" spans="1:16" s="30" customFormat="1">
      <c r="A80" s="25"/>
      <c r="B80" s="25"/>
      <c r="C80" s="25"/>
      <c r="D80" s="153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29" t="s">
        <v>96</v>
      </c>
      <c r="B81" s="129"/>
      <c r="C81" s="129"/>
      <c r="D81" s="129"/>
      <c r="E81" s="129"/>
      <c r="F81" s="129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25"/>
      <c r="B82" s="25"/>
      <c r="C82" s="25"/>
      <c r="D82" s="25"/>
      <c r="E82" s="25" t="s">
        <v>84</v>
      </c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50" t="s">
        <v>97</v>
      </c>
      <c r="B83" s="50"/>
      <c r="C83" s="25"/>
      <c r="D83" s="25"/>
      <c r="E83" s="25"/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50" t="s">
        <v>98</v>
      </c>
      <c r="B84" s="50"/>
      <c r="C84" s="25"/>
      <c r="D84" s="25"/>
      <c r="E84" s="49">
        <f>D64</f>
        <v>31217.593420000001</v>
      </c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54" t="s">
        <v>99</v>
      </c>
      <c r="B85" s="154"/>
      <c r="C85" s="25"/>
      <c r="D85" s="25"/>
      <c r="E85" s="49">
        <f>C33*0.1</f>
        <v>553.5</v>
      </c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25"/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50" t="s">
        <v>100</v>
      </c>
      <c r="B89" s="50"/>
      <c r="C89" s="50"/>
      <c r="E89" s="25"/>
      <c r="F89" s="25" t="s">
        <v>101</v>
      </c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25"/>
      <c r="B90" s="25"/>
      <c r="C90" s="25"/>
      <c r="D90" s="25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 t="s">
        <v>102</v>
      </c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/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 t="s">
        <v>103</v>
      </c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1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1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</sheetData>
  <mergeCells count="8259">
    <mergeCell ref="A79:B79"/>
    <mergeCell ref="E79:F79"/>
    <mergeCell ref="A81:F81"/>
    <mergeCell ref="A83:B83"/>
    <mergeCell ref="A84:B84"/>
    <mergeCell ref="A89:C89"/>
    <mergeCell ref="A73:B73"/>
    <mergeCell ref="E73:F73"/>
    <mergeCell ref="A75:F75"/>
    <mergeCell ref="A77:B77"/>
    <mergeCell ref="E77:F77"/>
    <mergeCell ref="A78:B78"/>
    <mergeCell ref="E78:F78"/>
    <mergeCell ref="A62:C62"/>
    <mergeCell ref="D62:E62"/>
    <mergeCell ref="A63:C63"/>
    <mergeCell ref="A64:C64"/>
    <mergeCell ref="A66:F66"/>
    <mergeCell ref="A68:B68"/>
    <mergeCell ref="E68:F68"/>
    <mergeCell ref="A59:C59"/>
    <mergeCell ref="D59:E59"/>
    <mergeCell ref="A60:C60"/>
    <mergeCell ref="D60:E60"/>
    <mergeCell ref="A61:C61"/>
    <mergeCell ref="D61:E61"/>
    <mergeCell ref="A55:C56"/>
    <mergeCell ref="D55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9:G29"/>
    <mergeCell ref="A35:G35"/>
    <mergeCell ref="A37:E37"/>
    <mergeCell ref="A41:C41"/>
    <mergeCell ref="A42:C42"/>
    <mergeCell ref="D42:E42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47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Дальняя 7 4 кат</vt:lpstr>
      <vt:lpstr>'Дальняя 7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2017-03-27T07:18:43Z</dcterms:created>
  <dcterms:modified xsi:type="dcterms:W3CDTF">2017-03-27T07:19:04Z</dcterms:modified>
</cp:coreProperties>
</file>